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2"/>
  </bookViews>
  <sheets>
    <sheet name="січень" sheetId="1" r:id="rId1"/>
    <sheet name="лютий" sheetId="2" r:id="rId2"/>
    <sheet name="березень" sheetId="3" r:id="rId3"/>
    <sheet name="з початку року" sheetId="4" r:id="rId4"/>
    <sheet name="уточнення планових показників" sheetId="5" r:id="rId5"/>
  </sheets>
  <externalReferences>
    <externalReference r:id="rId8"/>
    <externalReference r:id="rId9"/>
    <externalReference r:id="rId10"/>
  </externalReferences>
  <definedNames>
    <definedName name="_xlnm.Print_Area" localSheetId="3">'з початку року'!$A$1:$P$47</definedName>
  </definedNames>
  <calcPr fullCalcOnLoad="1"/>
</workbook>
</file>

<file path=xl/sharedStrings.xml><?xml version="1.0" encoding="utf-8"?>
<sst xmlns="http://schemas.openxmlformats.org/spreadsheetml/2006/main" count="151" uniqueCount="85">
  <si>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</si>
  <si>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</si>
  <si>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</si>
  <si>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</si>
  <si>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</si>
  <si>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</si>
  <si>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</si>
  <si>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</si>
  <si>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</si>
  <si>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</si>
  <si>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</si>
  <si>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</si>
  <si>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</si>
  <si>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</si>
  <si>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</si>
  <si>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</si>
  <si>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</si>
  <si>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</si>
  <si>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</si>
  <si>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</si>
  <si>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</si>
  <si>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</si>
  <si>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</si>
  <si>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</si>
  <si>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</si>
  <si>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</si>
  <si>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</si>
  <si>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</si>
  <si>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</si>
  <si>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</si>
  <si>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</si>
  <si>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</si>
  <si>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</si>
  <si>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</si>
  <si>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</si>
  <si>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</si>
  <si>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</si>
  <si>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</si>
  <si>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</si>
  <si>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</si>
  <si>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</si>
  <si>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</si>
  <si>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</si>
  <si>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</si>
  <si>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</si>
  <si>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</si>
  <si>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</si>
  <si>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</si>
  <si>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</si>
  <si>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</si>
  <si>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</si>
  <si>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</si>
  <si>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</si>
  <si>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</si>
  <si>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</si>
  <si>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</si>
  <si>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</si>
  <si>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</si>
  <si>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</si>
  <si>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</si>
  <si>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</si>
  <si>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</si>
  <si>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</si>
  <si>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</si>
  <si>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</si>
  <si>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</si>
  <si>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</si>
  <si>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</si>
  <si>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</si>
  <si>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</si>
  <si>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</si>
  <si>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</si>
  <si>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Зміни до   розпису доходів станом на 09.02.2017р. :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</si>
  <si>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</si>
  <si>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</si>
  <si>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</si>
  <si>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</si>
  <si>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</si>
  <si>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</si>
  <si>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</si>
  <si>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план на січень-березень 2017р.</t>
  </si>
  <si>
    <t>станом на 09.03.2017</t>
  </si>
  <si>
    <r>
      <t xml:space="preserve">станом на 09.03.2017р.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</si>
  <si>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09.03.2017р.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</si>
  <si>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09.03.2017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</si>
</sst>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9"/>
      <color indexed="8"/>
      <name val="Times New Roman"/>
      <family val="1"/>
    </font>
    <font>
      <sz val="7.35"/>
      <color indexed="8"/>
      <name val="Times New Roman"/>
      <family val="1"/>
    </font>
    <font>
      <sz val="7.3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25" borderId="1" applyNumberFormat="0" applyAlignment="0" applyProtection="0"/>
    <xf numFmtId="0" fontId="72" fillId="26" borderId="2" applyNumberFormat="0" applyAlignment="0" applyProtection="0"/>
    <xf numFmtId="0" fontId="73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7" borderId="7" applyNumberFormat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0" fontId="69" fillId="0" borderId="0">
      <alignment/>
      <protection/>
    </xf>
    <xf numFmtId="0" fontId="6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5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6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2" fillId="0" borderId="45" xfId="0" applyNumberFormat="1" applyFont="1" applyBorder="1" applyAlignment="1">
      <alignment horizontal="center"/>
    </xf>
    <xf numFmtId="185" fontId="2" fillId="0" borderId="46" xfId="0" applyNumberFormat="1" applyFont="1" applyBorder="1" applyAlignment="1">
      <alignment horizontal="center"/>
    </xf>
    <xf numFmtId="0" fontId="16" fillId="0" borderId="47" xfId="0" applyFont="1" applyBorder="1" applyAlignment="1">
      <alignment horizontal="center"/>
    </xf>
    <xf numFmtId="185" fontId="11" fillId="0" borderId="48" xfId="0" applyNumberFormat="1" applyFont="1" applyBorder="1" applyAlignment="1">
      <alignment horizontal="center"/>
    </xf>
    <xf numFmtId="185" fontId="11" fillId="0" borderId="49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7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185" fontId="2" fillId="0" borderId="59" xfId="0" applyNumberFormat="1" applyFont="1" applyBorder="1" applyAlignment="1">
      <alignment horizontal="center"/>
    </xf>
    <xf numFmtId="185" fontId="2" fillId="0" borderId="60" xfId="0" applyNumberFormat="1" applyFont="1" applyBorder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4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9020559"/>
        <c:axId val="14076168"/>
      </c:lineChart>
      <c:catAx>
        <c:axId val="902055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076168"/>
        <c:crosses val="autoZero"/>
        <c:auto val="0"/>
        <c:lblOffset val="100"/>
        <c:tickLblSkip val="1"/>
        <c:noMultiLvlLbl val="0"/>
      </c:catAx>
      <c:valAx>
        <c:axId val="1407616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02055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59576649"/>
        <c:axId val="66427794"/>
      </c:lineChart>
      <c:catAx>
        <c:axId val="5957664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427794"/>
        <c:crosses val="autoZero"/>
        <c:auto val="0"/>
        <c:lblOffset val="100"/>
        <c:tickLblSkip val="1"/>
        <c:noMultiLvlLbl val="0"/>
      </c:catAx>
      <c:valAx>
        <c:axId val="6642779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576649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березень!$L$4:$L$25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березень!$M$4:$M$25</c:f>
              <c:numCache/>
            </c:numRef>
          </c:val>
          <c:smooth val="1"/>
        </c:ser>
        <c:marker val="1"/>
        <c:axId val="60979235"/>
        <c:axId val="11942204"/>
      </c:lineChart>
      <c:catAx>
        <c:axId val="6097923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942204"/>
        <c:crosses val="autoZero"/>
        <c:auto val="0"/>
        <c:lblOffset val="100"/>
        <c:tickLblSkip val="1"/>
        <c:noMultiLvlLbl val="0"/>
      </c:catAx>
      <c:valAx>
        <c:axId val="11942204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979235"/>
        <c:crossesAt val="1"/>
        <c:crossBetween val="midCat"/>
        <c:dispUnits/>
        <c:majorUnit val="500"/>
        <c:minorUnit val="5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09.03.2017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березень2017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40370973"/>
        <c:axId val="27794438"/>
      </c:bar3DChart>
      <c:catAx>
        <c:axId val="40370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794438"/>
        <c:crosses val="autoZero"/>
        <c:auto val="1"/>
        <c:lblOffset val="100"/>
        <c:tickLblSkip val="1"/>
        <c:noMultiLvlLbl val="0"/>
      </c:catAx>
      <c:valAx>
        <c:axId val="27794438"/>
        <c:scaling>
          <c:orientation val="minMax"/>
          <c:max val="16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370973"/>
        <c:crossesAt val="1"/>
        <c:crossBetween val="between"/>
        <c:dispUnits/>
        <c:majorUnit val="10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березень2017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48823351"/>
        <c:axId val="36756976"/>
      </c:bar3DChart>
      <c:catAx>
        <c:axId val="48823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6756976"/>
        <c:crosses val="autoZero"/>
        <c:auto val="1"/>
        <c:lblOffset val="100"/>
        <c:tickLblSkip val="1"/>
        <c:noMultiLvlLbl val="0"/>
      </c:catAx>
      <c:valAx>
        <c:axId val="36756976"/>
        <c:scaling>
          <c:orientation val="minMax"/>
          <c:max val="2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823351"/>
        <c:crossesAt val="1"/>
        <c:crossBetween val="between"/>
        <c:dispUnits/>
        <c:majorUnit val="20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14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березень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09.03.2017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298 356,9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229 898,2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січень-березень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-67 962,9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березень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94 334,8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березень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- 68 458,7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резень"/>
      <sheetName val="лютий"/>
      <sheetName val="січень 17"/>
      <sheetName val="грудень"/>
      <sheetName val="лютий (частково бюджет розв)"/>
      <sheetName val="лютий (весь бюдж розв"/>
    </sheetNames>
    <sheetDataSet>
      <sheetData sheetId="1">
        <row r="94">
          <cell r="D94">
            <v>7713.34596</v>
          </cell>
        </row>
      </sheetData>
      <sheetData sheetId="2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очік на  ост квітень"/>
      <sheetName val="180000"/>
      <sheetName val="ЧТК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00180412"/>
      <sheetName val="220804"/>
      <sheetName val="очік на кредит"/>
      <sheetName val="очік-03"/>
      <sheetName val="депозит"/>
      <sheetName val="надх"/>
      <sheetName val="залишки  (2)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кредити"/>
      <sheetName val="повер ПДФО та трансп"/>
      <sheetName val="2111 з 2003р"/>
      <sheetName val="2105"/>
      <sheetName val="пайова 2013-2015 10 міс"/>
      <sheetName val="земля"/>
      <sheetName val="Фонтан Сіті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E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36" sqref="P36:S36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0" t="s">
        <v>60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2"/>
      <c r="O1" s="1"/>
      <c r="P1" s="133" t="s">
        <v>76</v>
      </c>
      <c r="Q1" s="134"/>
      <c r="R1" s="134"/>
      <c r="S1" s="134"/>
      <c r="T1" s="134"/>
      <c r="U1" s="135"/>
    </row>
    <row r="2" spans="1:21" ht="15" thickBot="1">
      <c r="A2" s="136" t="s">
        <v>65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8"/>
      <c r="O2" s="1"/>
      <c r="P2" s="139" t="s">
        <v>66</v>
      </c>
      <c r="Q2" s="140"/>
      <c r="R2" s="140"/>
      <c r="S2" s="140"/>
      <c r="T2" s="140"/>
      <c r="U2" s="141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42" t="s">
        <v>47</v>
      </c>
      <c r="T3" s="143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44">
        <v>0</v>
      </c>
      <c r="T4" s="145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26">
        <v>0</v>
      </c>
      <c r="T5" s="127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28">
        <v>0</v>
      </c>
      <c r="T6" s="129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28">
        <v>0</v>
      </c>
      <c r="T7" s="129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26">
        <v>0</v>
      </c>
      <c r="T8" s="127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26">
        <v>0</v>
      </c>
      <c r="T9" s="127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26">
        <v>0</v>
      </c>
      <c r="T10" s="127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26">
        <v>0</v>
      </c>
      <c r="T11" s="127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26">
        <v>0</v>
      </c>
      <c r="T12" s="127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26">
        <v>0</v>
      </c>
      <c r="T13" s="127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26">
        <v>0</v>
      </c>
      <c r="T14" s="127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26">
        <v>1</v>
      </c>
      <c r="T15" s="127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26">
        <v>0</v>
      </c>
      <c r="T16" s="127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26">
        <v>0</v>
      </c>
      <c r="T17" s="127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26">
        <v>0</v>
      </c>
      <c r="T18" s="127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26">
        <v>0</v>
      </c>
      <c r="T19" s="127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26">
        <v>0</v>
      </c>
      <c r="T20" s="127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26">
        <v>0</v>
      </c>
      <c r="T21" s="127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26">
        <v>0</v>
      </c>
      <c r="T22" s="127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15">
        <f>SUM(S4:S22)</f>
        <v>1</v>
      </c>
      <c r="T23" s="116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17" t="s">
        <v>33</v>
      </c>
      <c r="Q26" s="117"/>
      <c r="R26" s="117"/>
      <c r="S26" s="117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18" t="s">
        <v>29</v>
      </c>
      <c r="Q27" s="118"/>
      <c r="R27" s="118"/>
      <c r="S27" s="118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19">
        <v>42767</v>
      </c>
      <c r="Q28" s="122">
        <f>'[2]січень 17'!$D$94</f>
        <v>9505.30341</v>
      </c>
      <c r="R28" s="122"/>
      <c r="S28" s="122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20"/>
      <c r="Q29" s="122"/>
      <c r="R29" s="122"/>
      <c r="S29" s="122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23" t="s">
        <v>45</v>
      </c>
      <c r="R31" s="124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25" t="s">
        <v>40</v>
      </c>
      <c r="R32" s="125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17" t="s">
        <v>30</v>
      </c>
      <c r="Q36" s="117"/>
      <c r="R36" s="117"/>
      <c r="S36" s="117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14" t="s">
        <v>31</v>
      </c>
      <c r="Q37" s="114"/>
      <c r="R37" s="114"/>
      <c r="S37" s="114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19">
        <v>42767</v>
      </c>
      <c r="Q38" s="121">
        <f>104633628.96/1000</f>
        <v>104633.62895999999</v>
      </c>
      <c r="R38" s="121"/>
      <c r="S38" s="121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20"/>
      <c r="Q39" s="121"/>
      <c r="R39" s="121"/>
      <c r="S39" s="121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P36:S36"/>
    <mergeCell ref="S17:T17"/>
    <mergeCell ref="S18:T18"/>
    <mergeCell ref="S19:T19"/>
    <mergeCell ref="S20:T20"/>
    <mergeCell ref="S21:T21"/>
    <mergeCell ref="S22:T22"/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9" sqref="Q39:S40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0" t="s">
        <v>70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2"/>
      <c r="O1" s="1"/>
      <c r="P1" s="133" t="s">
        <v>75</v>
      </c>
      <c r="Q1" s="134"/>
      <c r="R1" s="134"/>
      <c r="S1" s="134"/>
      <c r="T1" s="134"/>
      <c r="U1" s="135"/>
    </row>
    <row r="2" spans="1:21" ht="15" thickBot="1">
      <c r="A2" s="136" t="s">
        <v>73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8"/>
      <c r="O2" s="1"/>
      <c r="P2" s="139" t="s">
        <v>74</v>
      </c>
      <c r="Q2" s="140"/>
      <c r="R2" s="140"/>
      <c r="S2" s="140"/>
      <c r="T2" s="140"/>
      <c r="U2" s="141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48" t="s">
        <v>47</v>
      </c>
      <c r="T3" s="149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44">
        <v>0</v>
      </c>
      <c r="T4" s="145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26">
        <v>0</v>
      </c>
      <c r="T5" s="127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28">
        <v>0</v>
      </c>
      <c r="T6" s="129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28">
        <v>1</v>
      </c>
      <c r="T7" s="129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26">
        <v>0</v>
      </c>
      <c r="T8" s="127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26">
        <v>0</v>
      </c>
      <c r="T9" s="127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26">
        <v>0</v>
      </c>
      <c r="T10" s="127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26">
        <v>0</v>
      </c>
      <c r="T11" s="127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26">
        <v>0</v>
      </c>
      <c r="T12" s="127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26">
        <v>0</v>
      </c>
      <c r="T13" s="127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26">
        <v>0</v>
      </c>
      <c r="T14" s="127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26">
        <v>0</v>
      </c>
      <c r="T15" s="127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26">
        <v>0</v>
      </c>
      <c r="T16" s="127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26">
        <v>0</v>
      </c>
      <c r="T17" s="127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26">
        <v>0</v>
      </c>
      <c r="T18" s="127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26">
        <v>0</v>
      </c>
      <c r="T19" s="127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26">
        <v>0</v>
      </c>
      <c r="T20" s="127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26">
        <v>0</v>
      </c>
      <c r="T21" s="127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26">
        <v>0</v>
      </c>
      <c r="T22" s="127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46">
        <v>0</v>
      </c>
      <c r="T23" s="147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15">
        <f>SUM(S4:S23)</f>
        <v>1</v>
      </c>
      <c r="T24" s="116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17" t="s">
        <v>33</v>
      </c>
      <c r="Q27" s="117"/>
      <c r="R27" s="117"/>
      <c r="S27" s="117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18" t="s">
        <v>29</v>
      </c>
      <c r="Q28" s="118"/>
      <c r="R28" s="118"/>
      <c r="S28" s="118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19">
        <v>42795</v>
      </c>
      <c r="Q29" s="122">
        <f>'[2]лютий'!$D$94</f>
        <v>7713.34596</v>
      </c>
      <c r="R29" s="122"/>
      <c r="S29" s="122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20"/>
      <c r="Q30" s="122"/>
      <c r="R30" s="122"/>
      <c r="S30" s="122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23" t="s">
        <v>45</v>
      </c>
      <c r="R32" s="124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25" t="s">
        <v>40</v>
      </c>
      <c r="R33" s="125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17" t="s">
        <v>30</v>
      </c>
      <c r="Q37" s="117"/>
      <c r="R37" s="117"/>
      <c r="S37" s="117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14" t="s">
        <v>31</v>
      </c>
      <c r="Q38" s="114"/>
      <c r="R38" s="114"/>
      <c r="S38" s="114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19">
        <v>42795</v>
      </c>
      <c r="Q39" s="121">
        <v>115182.07822999997</v>
      </c>
      <c r="R39" s="121"/>
      <c r="S39" s="121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20"/>
      <c r="Q40" s="121"/>
      <c r="R40" s="121"/>
      <c r="S40" s="121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29:S30"/>
    <mergeCell ref="Q32:R32"/>
    <mergeCell ref="S17:T17"/>
    <mergeCell ref="S18:T18"/>
    <mergeCell ref="S19:T19"/>
    <mergeCell ref="S20:T20"/>
    <mergeCell ref="S22:T22"/>
    <mergeCell ref="S23:T23"/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U48"/>
  <sheetViews>
    <sheetView tabSelected="1"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1" sqref="Q41:S42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7.50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0" t="s">
        <v>78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2"/>
      <c r="O1" s="1"/>
      <c r="P1" s="133" t="s">
        <v>79</v>
      </c>
      <c r="Q1" s="134"/>
      <c r="R1" s="134"/>
      <c r="S1" s="134"/>
      <c r="T1" s="134"/>
      <c r="U1" s="135"/>
    </row>
    <row r="2" spans="1:21" ht="15" thickBot="1">
      <c r="A2" s="136" t="s">
        <v>81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8"/>
      <c r="O2" s="1"/>
      <c r="P2" s="139" t="s">
        <v>82</v>
      </c>
      <c r="Q2" s="140"/>
      <c r="R2" s="140"/>
      <c r="S2" s="140"/>
      <c r="T2" s="140"/>
      <c r="U2" s="141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77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48" t="s">
        <v>47</v>
      </c>
      <c r="T3" s="149"/>
      <c r="U3" s="100" t="s">
        <v>27</v>
      </c>
    </row>
    <row r="4" spans="1:21" ht="12.75">
      <c r="A4" s="10">
        <v>42795</v>
      </c>
      <c r="B4" s="69">
        <v>1368.9</v>
      </c>
      <c r="C4" s="69">
        <v>136.4</v>
      </c>
      <c r="D4" s="69">
        <v>-15.4</v>
      </c>
      <c r="E4" s="69">
        <v>320.2</v>
      </c>
      <c r="F4" s="73">
        <v>220.7</v>
      </c>
      <c r="G4" s="85">
        <v>81.8</v>
      </c>
      <c r="H4" s="85">
        <v>17.4</v>
      </c>
      <c r="I4" s="85">
        <v>0</v>
      </c>
      <c r="J4" s="69">
        <v>2585.5</v>
      </c>
      <c r="K4" s="69">
        <f aca="true" t="shared" si="0" ref="K4:K25">L4-B4-C4-D4-E4-F4-G4-H4-I4-J4</f>
        <v>28</v>
      </c>
      <c r="L4" s="69">
        <v>4743.5</v>
      </c>
      <c r="M4" s="69">
        <v>4700</v>
      </c>
      <c r="N4" s="3">
        <f aca="true" t="shared" si="1" ref="N4:N25">L4/M4</f>
        <v>1.0092553191489362</v>
      </c>
      <c r="O4" s="2">
        <f>AVERAGE(L4:L8)</f>
        <v>5274.374000000001</v>
      </c>
      <c r="P4" s="101">
        <v>0</v>
      </c>
      <c r="Q4" s="102">
        <v>0</v>
      </c>
      <c r="R4" s="103">
        <v>1</v>
      </c>
      <c r="S4" s="144">
        <v>0</v>
      </c>
      <c r="T4" s="145"/>
      <c r="U4" s="104">
        <f>P4+Q4+S4+R4+T4</f>
        <v>1</v>
      </c>
    </row>
    <row r="5" spans="1:21" ht="12.75">
      <c r="A5" s="10">
        <v>42796</v>
      </c>
      <c r="B5" s="69">
        <v>2770.05</v>
      </c>
      <c r="C5" s="69">
        <v>129.25</v>
      </c>
      <c r="D5" s="69">
        <v>20</v>
      </c>
      <c r="E5" s="69">
        <v>1170.9</v>
      </c>
      <c r="F5" s="86">
        <v>178.1</v>
      </c>
      <c r="G5" s="85">
        <v>56.9</v>
      </c>
      <c r="H5" s="85">
        <v>12.6</v>
      </c>
      <c r="I5" s="85">
        <v>0</v>
      </c>
      <c r="J5" s="69">
        <v>0</v>
      </c>
      <c r="K5" s="69">
        <f t="shared" si="0"/>
        <v>-184.86999999999998</v>
      </c>
      <c r="L5" s="69">
        <v>4152.93</v>
      </c>
      <c r="M5" s="69">
        <v>2100</v>
      </c>
      <c r="N5" s="3">
        <f t="shared" si="1"/>
        <v>1.9775857142857145</v>
      </c>
      <c r="O5" s="2">
        <v>5274.4</v>
      </c>
      <c r="P5" s="75">
        <v>0</v>
      </c>
      <c r="Q5" s="69">
        <v>0</v>
      </c>
      <c r="R5" s="76">
        <v>0</v>
      </c>
      <c r="S5" s="126">
        <v>0</v>
      </c>
      <c r="T5" s="127"/>
      <c r="U5" s="74">
        <f aca="true" t="shared" si="2" ref="U5:U25">P5+Q5+S5+R5+T5</f>
        <v>0</v>
      </c>
    </row>
    <row r="6" spans="1:21" ht="12.75">
      <c r="A6" s="10">
        <v>42797</v>
      </c>
      <c r="B6" s="69">
        <v>2488.2</v>
      </c>
      <c r="C6" s="69">
        <v>3.5</v>
      </c>
      <c r="D6" s="78">
        <v>21.4</v>
      </c>
      <c r="E6" s="69">
        <v>147.8</v>
      </c>
      <c r="F6" s="87">
        <v>346.3</v>
      </c>
      <c r="G6" s="85">
        <v>37.4</v>
      </c>
      <c r="H6" s="85">
        <v>4.3</v>
      </c>
      <c r="I6" s="85">
        <v>461.7</v>
      </c>
      <c r="J6" s="85">
        <v>0</v>
      </c>
      <c r="K6" s="69">
        <f t="shared" si="0"/>
        <v>-368.9</v>
      </c>
      <c r="L6" s="69">
        <v>3141.7</v>
      </c>
      <c r="M6" s="69">
        <v>2500</v>
      </c>
      <c r="N6" s="3">
        <f t="shared" si="1"/>
        <v>1.25668</v>
      </c>
      <c r="O6" s="2">
        <v>5274.4</v>
      </c>
      <c r="P6" s="77">
        <v>0</v>
      </c>
      <c r="Q6" s="78">
        <v>0</v>
      </c>
      <c r="R6" s="79">
        <v>0</v>
      </c>
      <c r="S6" s="128">
        <v>0</v>
      </c>
      <c r="T6" s="129"/>
      <c r="U6" s="74">
        <f t="shared" si="2"/>
        <v>0</v>
      </c>
    </row>
    <row r="7" spans="1:21" ht="12.75">
      <c r="A7" s="10">
        <v>42800</v>
      </c>
      <c r="B7" s="84">
        <v>4037.2</v>
      </c>
      <c r="C7" s="69">
        <v>7.1</v>
      </c>
      <c r="D7" s="69">
        <v>2.7</v>
      </c>
      <c r="E7" s="69">
        <v>125.5</v>
      </c>
      <c r="F7" s="86">
        <v>453.2</v>
      </c>
      <c r="G7" s="85">
        <v>40.4</v>
      </c>
      <c r="H7" s="85">
        <v>17.2</v>
      </c>
      <c r="I7" s="85">
        <v>0</v>
      </c>
      <c r="J7" s="85">
        <v>0</v>
      </c>
      <c r="K7" s="69">
        <f t="shared" si="0"/>
        <v>8.000000000000309</v>
      </c>
      <c r="L7" s="69">
        <v>4691.3</v>
      </c>
      <c r="M7" s="69">
        <v>4800</v>
      </c>
      <c r="N7" s="3">
        <f t="shared" si="1"/>
        <v>0.9773541666666667</v>
      </c>
      <c r="O7" s="2">
        <v>5274.4</v>
      </c>
      <c r="P7" s="77">
        <v>0</v>
      </c>
      <c r="Q7" s="78">
        <v>0</v>
      </c>
      <c r="R7" s="79">
        <v>0</v>
      </c>
      <c r="S7" s="128">
        <v>1</v>
      </c>
      <c r="T7" s="129"/>
      <c r="U7" s="74">
        <f t="shared" si="2"/>
        <v>1</v>
      </c>
    </row>
    <row r="8" spans="1:21" ht="12.75">
      <c r="A8" s="10">
        <v>42801</v>
      </c>
      <c r="B8" s="69">
        <v>8501.2</v>
      </c>
      <c r="C8" s="80">
        <v>7.08</v>
      </c>
      <c r="D8" s="85">
        <v>12.1</v>
      </c>
      <c r="E8" s="85">
        <v>187.9</v>
      </c>
      <c r="F8" s="69">
        <v>734.3</v>
      </c>
      <c r="G8" s="85">
        <v>128.8</v>
      </c>
      <c r="H8" s="85">
        <v>61.8</v>
      </c>
      <c r="I8" s="85">
        <v>0</v>
      </c>
      <c r="J8" s="85">
        <v>0</v>
      </c>
      <c r="K8" s="69">
        <f t="shared" si="0"/>
        <v>9.260000000000005</v>
      </c>
      <c r="L8" s="69">
        <v>9642.44</v>
      </c>
      <c r="M8" s="69">
        <v>7800</v>
      </c>
      <c r="N8" s="3">
        <f t="shared" si="1"/>
        <v>1.2362102564102564</v>
      </c>
      <c r="O8" s="2">
        <v>5274.4</v>
      </c>
      <c r="P8" s="77">
        <v>10</v>
      </c>
      <c r="Q8" s="78">
        <v>0</v>
      </c>
      <c r="R8" s="76">
        <v>0</v>
      </c>
      <c r="S8" s="126">
        <v>0</v>
      </c>
      <c r="T8" s="127"/>
      <c r="U8" s="74">
        <f t="shared" si="2"/>
        <v>10</v>
      </c>
    </row>
    <row r="9" spans="1:21" ht="12.75">
      <c r="A9" s="10">
        <v>42803</v>
      </c>
      <c r="B9" s="69"/>
      <c r="C9" s="80"/>
      <c r="D9" s="85"/>
      <c r="E9" s="89"/>
      <c r="F9" s="69"/>
      <c r="G9" s="85"/>
      <c r="H9" s="85"/>
      <c r="I9" s="85"/>
      <c r="J9" s="85"/>
      <c r="K9" s="69">
        <f t="shared" si="0"/>
        <v>0</v>
      </c>
      <c r="L9" s="69"/>
      <c r="M9" s="69">
        <v>2500</v>
      </c>
      <c r="N9" s="3">
        <f t="shared" si="1"/>
        <v>0</v>
      </c>
      <c r="O9" s="2">
        <v>5274.4</v>
      </c>
      <c r="P9" s="77"/>
      <c r="Q9" s="78"/>
      <c r="R9" s="76"/>
      <c r="S9" s="126"/>
      <c r="T9" s="127"/>
      <c r="U9" s="74">
        <f t="shared" si="2"/>
        <v>0</v>
      </c>
    </row>
    <row r="10" spans="1:21" ht="12.75">
      <c r="A10" s="10">
        <v>42804</v>
      </c>
      <c r="B10" s="69"/>
      <c r="C10" s="80"/>
      <c r="D10" s="85"/>
      <c r="E10" s="85"/>
      <c r="F10" s="69"/>
      <c r="G10" s="85"/>
      <c r="H10" s="85"/>
      <c r="I10" s="85"/>
      <c r="J10" s="85"/>
      <c r="K10" s="69">
        <f t="shared" si="0"/>
        <v>0</v>
      </c>
      <c r="L10" s="69"/>
      <c r="M10" s="78">
        <v>2340</v>
      </c>
      <c r="N10" s="3">
        <f t="shared" si="1"/>
        <v>0</v>
      </c>
      <c r="O10" s="2">
        <v>5274.4</v>
      </c>
      <c r="P10" s="77"/>
      <c r="Q10" s="78"/>
      <c r="R10" s="76"/>
      <c r="S10" s="126"/>
      <c r="T10" s="127"/>
      <c r="U10" s="74">
        <f>P10+Q10+S10+R10+T10</f>
        <v>0</v>
      </c>
    </row>
    <row r="11" spans="1:21" ht="12.75">
      <c r="A11" s="10">
        <v>42807</v>
      </c>
      <c r="B11" s="69"/>
      <c r="C11" s="80"/>
      <c r="D11" s="85"/>
      <c r="E11" s="85"/>
      <c r="F11" s="69"/>
      <c r="G11" s="85"/>
      <c r="H11" s="85"/>
      <c r="I11" s="85"/>
      <c r="J11" s="85"/>
      <c r="K11" s="69">
        <f>L11-B11-C11-D11-E11-F11-G11-H11-I11-J11</f>
        <v>0</v>
      </c>
      <c r="L11" s="69"/>
      <c r="M11" s="69">
        <v>2150</v>
      </c>
      <c r="N11" s="3">
        <f t="shared" si="1"/>
        <v>0</v>
      </c>
      <c r="O11" s="2">
        <v>5274.4</v>
      </c>
      <c r="P11" s="75"/>
      <c r="Q11" s="69"/>
      <c r="R11" s="76"/>
      <c r="S11" s="126"/>
      <c r="T11" s="127"/>
      <c r="U11" s="74">
        <f t="shared" si="2"/>
        <v>0</v>
      </c>
    </row>
    <row r="12" spans="1:21" ht="12.75">
      <c r="A12" s="10">
        <v>42808</v>
      </c>
      <c r="B12" s="84"/>
      <c r="C12" s="80"/>
      <c r="D12" s="85"/>
      <c r="E12" s="85"/>
      <c r="F12" s="69"/>
      <c r="G12" s="85"/>
      <c r="H12" s="85"/>
      <c r="I12" s="85"/>
      <c r="J12" s="85"/>
      <c r="K12" s="69">
        <f>L12-B12-C12-D12-E12-F12-G12-H12-I12-J12</f>
        <v>0</v>
      </c>
      <c r="L12" s="69"/>
      <c r="M12" s="69">
        <v>2400</v>
      </c>
      <c r="N12" s="3">
        <f t="shared" si="1"/>
        <v>0</v>
      </c>
      <c r="O12" s="2">
        <v>5274.4</v>
      </c>
      <c r="P12" s="75"/>
      <c r="Q12" s="69"/>
      <c r="R12" s="76"/>
      <c r="S12" s="126"/>
      <c r="T12" s="127"/>
      <c r="U12" s="74">
        <f t="shared" si="2"/>
        <v>0</v>
      </c>
    </row>
    <row r="13" spans="1:21" ht="12.75">
      <c r="A13" s="10">
        <v>42809</v>
      </c>
      <c r="B13" s="69"/>
      <c r="C13" s="80"/>
      <c r="D13" s="85"/>
      <c r="E13" s="85"/>
      <c r="F13" s="69"/>
      <c r="G13" s="85"/>
      <c r="H13" s="85"/>
      <c r="I13" s="85"/>
      <c r="J13" s="85"/>
      <c r="K13" s="69">
        <f>L13-B13-C13-D13-E13-F13-G13-H13-I13-J13</f>
        <v>0</v>
      </c>
      <c r="L13" s="69"/>
      <c r="M13" s="69">
        <v>6800</v>
      </c>
      <c r="N13" s="3">
        <f t="shared" si="1"/>
        <v>0</v>
      </c>
      <c r="O13" s="2">
        <v>5274.4</v>
      </c>
      <c r="P13" s="75"/>
      <c r="Q13" s="69"/>
      <c r="R13" s="76"/>
      <c r="S13" s="126"/>
      <c r="T13" s="127"/>
      <c r="U13" s="74">
        <f t="shared" si="2"/>
        <v>0</v>
      </c>
    </row>
    <row r="14" spans="1:21" ht="12.75">
      <c r="A14" s="10">
        <v>42810</v>
      </c>
      <c r="B14" s="69"/>
      <c r="C14" s="80"/>
      <c r="D14" s="85"/>
      <c r="E14" s="85"/>
      <c r="F14" s="69"/>
      <c r="G14" s="85"/>
      <c r="H14" s="85"/>
      <c r="I14" s="85"/>
      <c r="J14" s="85"/>
      <c r="K14" s="69">
        <f t="shared" si="0"/>
        <v>0</v>
      </c>
      <c r="L14" s="69"/>
      <c r="M14" s="69">
        <v>6500</v>
      </c>
      <c r="N14" s="3">
        <f t="shared" si="1"/>
        <v>0</v>
      </c>
      <c r="O14" s="2">
        <v>5274.4</v>
      </c>
      <c r="P14" s="75"/>
      <c r="Q14" s="69"/>
      <c r="R14" s="80"/>
      <c r="S14" s="126"/>
      <c r="T14" s="127"/>
      <c r="U14" s="74">
        <f t="shared" si="2"/>
        <v>0</v>
      </c>
    </row>
    <row r="15" spans="1:21" ht="12.75">
      <c r="A15" s="10">
        <v>42811</v>
      </c>
      <c r="B15" s="69"/>
      <c r="C15" s="70"/>
      <c r="D15" s="88"/>
      <c r="E15" s="88"/>
      <c r="F15" s="89"/>
      <c r="G15" s="88"/>
      <c r="H15" s="88"/>
      <c r="I15" s="88"/>
      <c r="J15" s="88"/>
      <c r="K15" s="69">
        <f t="shared" si="0"/>
        <v>0</v>
      </c>
      <c r="L15" s="69"/>
      <c r="M15" s="78">
        <v>2500</v>
      </c>
      <c r="N15" s="3">
        <f>L15/M15</f>
        <v>0</v>
      </c>
      <c r="O15" s="2">
        <v>5274.4</v>
      </c>
      <c r="P15" s="75"/>
      <c r="Q15" s="69"/>
      <c r="R15" s="80"/>
      <c r="S15" s="126"/>
      <c r="T15" s="127"/>
      <c r="U15" s="74">
        <f t="shared" si="2"/>
        <v>0</v>
      </c>
    </row>
    <row r="16" spans="1:21" ht="12.75">
      <c r="A16" s="10">
        <v>42814</v>
      </c>
      <c r="B16" s="69"/>
      <c r="C16" s="80"/>
      <c r="D16" s="85"/>
      <c r="E16" s="85"/>
      <c r="F16" s="69"/>
      <c r="G16" s="85"/>
      <c r="H16" s="85"/>
      <c r="I16" s="85"/>
      <c r="J16" s="85"/>
      <c r="K16" s="69">
        <f t="shared" si="0"/>
        <v>0</v>
      </c>
      <c r="L16" s="69"/>
      <c r="M16" s="78">
        <v>2490</v>
      </c>
      <c r="N16" s="3">
        <f t="shared" si="1"/>
        <v>0</v>
      </c>
      <c r="O16" s="2">
        <v>5274.4</v>
      </c>
      <c r="P16" s="75"/>
      <c r="Q16" s="69"/>
      <c r="R16" s="80"/>
      <c r="S16" s="126"/>
      <c r="T16" s="127"/>
      <c r="U16" s="74">
        <f t="shared" si="2"/>
        <v>0</v>
      </c>
    </row>
    <row r="17" spans="1:21" ht="12.75">
      <c r="A17" s="10">
        <v>42815</v>
      </c>
      <c r="B17" s="69"/>
      <c r="C17" s="80"/>
      <c r="D17" s="85"/>
      <c r="E17" s="85"/>
      <c r="F17" s="69"/>
      <c r="G17" s="85"/>
      <c r="H17" s="85"/>
      <c r="I17" s="85"/>
      <c r="J17" s="85"/>
      <c r="K17" s="69">
        <f t="shared" si="0"/>
        <v>0</v>
      </c>
      <c r="L17" s="69"/>
      <c r="M17" s="69">
        <v>3400</v>
      </c>
      <c r="N17" s="3">
        <f t="shared" si="1"/>
        <v>0</v>
      </c>
      <c r="O17" s="2">
        <v>5274.4</v>
      </c>
      <c r="P17" s="75"/>
      <c r="Q17" s="69"/>
      <c r="R17" s="80"/>
      <c r="S17" s="126"/>
      <c r="T17" s="127"/>
      <c r="U17" s="74">
        <f t="shared" si="2"/>
        <v>0</v>
      </c>
    </row>
    <row r="18" spans="1:21" ht="12.75">
      <c r="A18" s="10">
        <v>42816</v>
      </c>
      <c r="B18" s="69"/>
      <c r="C18" s="80"/>
      <c r="D18" s="85"/>
      <c r="E18" s="85"/>
      <c r="F18" s="69"/>
      <c r="G18" s="85"/>
      <c r="H18" s="85"/>
      <c r="I18" s="85"/>
      <c r="J18" s="85"/>
      <c r="K18" s="69">
        <f t="shared" si="0"/>
        <v>0</v>
      </c>
      <c r="L18" s="69"/>
      <c r="M18" s="69">
        <v>5700</v>
      </c>
      <c r="N18" s="3">
        <f>L18/M18</f>
        <v>0</v>
      </c>
      <c r="O18" s="2">
        <v>5274.4</v>
      </c>
      <c r="P18" s="75"/>
      <c r="Q18" s="69"/>
      <c r="R18" s="76"/>
      <c r="S18" s="126"/>
      <c r="T18" s="127"/>
      <c r="U18" s="74">
        <f t="shared" si="2"/>
        <v>0</v>
      </c>
    </row>
    <row r="19" spans="1:21" ht="12.75">
      <c r="A19" s="10">
        <v>42817</v>
      </c>
      <c r="B19" s="69"/>
      <c r="C19" s="80"/>
      <c r="D19" s="85"/>
      <c r="E19" s="85"/>
      <c r="F19" s="69"/>
      <c r="G19" s="85"/>
      <c r="H19" s="85"/>
      <c r="I19" s="85"/>
      <c r="J19" s="85"/>
      <c r="K19" s="69">
        <f t="shared" si="0"/>
        <v>0</v>
      </c>
      <c r="L19" s="69"/>
      <c r="M19" s="69">
        <v>4600</v>
      </c>
      <c r="N19" s="3">
        <f t="shared" si="1"/>
        <v>0</v>
      </c>
      <c r="O19" s="2">
        <v>5274.4</v>
      </c>
      <c r="P19" s="75"/>
      <c r="Q19" s="69"/>
      <c r="R19" s="76"/>
      <c r="S19" s="126"/>
      <c r="T19" s="127"/>
      <c r="U19" s="74">
        <f t="shared" si="2"/>
        <v>0</v>
      </c>
    </row>
    <row r="20" spans="1:21" ht="12.75">
      <c r="A20" s="10">
        <v>42818</v>
      </c>
      <c r="B20" s="69"/>
      <c r="C20" s="80"/>
      <c r="D20" s="85"/>
      <c r="E20" s="69"/>
      <c r="F20" s="69"/>
      <c r="G20" s="85"/>
      <c r="H20" s="85"/>
      <c r="I20" s="85"/>
      <c r="J20" s="85"/>
      <c r="K20" s="69">
        <f t="shared" si="0"/>
        <v>0</v>
      </c>
      <c r="L20" s="69"/>
      <c r="M20" s="69">
        <v>4330</v>
      </c>
      <c r="N20" s="3">
        <f t="shared" si="1"/>
        <v>0</v>
      </c>
      <c r="O20" s="2">
        <v>5274.4</v>
      </c>
      <c r="P20" s="75"/>
      <c r="Q20" s="69"/>
      <c r="R20" s="76"/>
      <c r="S20" s="126"/>
      <c r="T20" s="127"/>
      <c r="U20" s="74">
        <f t="shared" si="2"/>
        <v>0</v>
      </c>
    </row>
    <row r="21" spans="1:21" ht="12.75">
      <c r="A21" s="10">
        <v>42821</v>
      </c>
      <c r="B21" s="69"/>
      <c r="C21" s="80"/>
      <c r="D21" s="85"/>
      <c r="E21" s="69"/>
      <c r="F21" s="69"/>
      <c r="G21" s="85"/>
      <c r="H21" s="85"/>
      <c r="I21" s="85"/>
      <c r="J21" s="85"/>
      <c r="K21" s="69">
        <f t="shared" si="0"/>
        <v>0</v>
      </c>
      <c r="L21" s="69"/>
      <c r="M21" s="69">
        <v>3950</v>
      </c>
      <c r="N21" s="3">
        <f t="shared" si="1"/>
        <v>0</v>
      </c>
      <c r="O21" s="2">
        <v>5274.4</v>
      </c>
      <c r="P21" s="75"/>
      <c r="Q21" s="69"/>
      <c r="R21" s="76"/>
      <c r="S21" s="126"/>
      <c r="T21" s="127"/>
      <c r="U21" s="74">
        <f t="shared" si="2"/>
        <v>0</v>
      </c>
    </row>
    <row r="22" spans="1:21" ht="12.75">
      <c r="A22" s="10">
        <v>42822</v>
      </c>
      <c r="B22" s="69"/>
      <c r="C22" s="80"/>
      <c r="D22" s="85"/>
      <c r="E22" s="69"/>
      <c r="F22" s="69"/>
      <c r="G22" s="85"/>
      <c r="H22" s="85"/>
      <c r="I22" s="85"/>
      <c r="J22" s="85"/>
      <c r="K22" s="69">
        <f t="shared" si="0"/>
        <v>0</v>
      </c>
      <c r="L22" s="69"/>
      <c r="M22" s="69">
        <v>4500</v>
      </c>
      <c r="N22" s="3">
        <f t="shared" si="1"/>
        <v>0</v>
      </c>
      <c r="O22" s="2">
        <v>5274.4</v>
      </c>
      <c r="P22" s="75"/>
      <c r="Q22" s="69"/>
      <c r="R22" s="76"/>
      <c r="S22" s="126"/>
      <c r="T22" s="127"/>
      <c r="U22" s="74">
        <f t="shared" si="2"/>
        <v>0</v>
      </c>
    </row>
    <row r="23" spans="1:21" ht="12.75">
      <c r="A23" s="10">
        <v>42823</v>
      </c>
      <c r="B23" s="69"/>
      <c r="C23" s="80"/>
      <c r="D23" s="85"/>
      <c r="E23" s="69"/>
      <c r="F23" s="69"/>
      <c r="G23" s="85"/>
      <c r="H23" s="85"/>
      <c r="I23" s="85"/>
      <c r="J23" s="85"/>
      <c r="K23" s="69">
        <f t="shared" si="0"/>
        <v>0</v>
      </c>
      <c r="L23" s="69"/>
      <c r="M23" s="69">
        <v>5700</v>
      </c>
      <c r="N23" s="3">
        <f t="shared" si="1"/>
        <v>0</v>
      </c>
      <c r="O23" s="2">
        <v>5274.4</v>
      </c>
      <c r="P23" s="109"/>
      <c r="Q23" s="110"/>
      <c r="R23" s="111"/>
      <c r="S23" s="112"/>
      <c r="T23" s="113"/>
      <c r="U23" s="74">
        <f t="shared" si="2"/>
        <v>0</v>
      </c>
    </row>
    <row r="24" spans="1:21" ht="12.75">
      <c r="A24" s="10">
        <v>42824</v>
      </c>
      <c r="B24" s="69"/>
      <c r="C24" s="80"/>
      <c r="D24" s="85"/>
      <c r="E24" s="69"/>
      <c r="F24" s="69"/>
      <c r="G24" s="85"/>
      <c r="H24" s="85"/>
      <c r="I24" s="85"/>
      <c r="J24" s="85"/>
      <c r="K24" s="69">
        <f t="shared" si="0"/>
        <v>0</v>
      </c>
      <c r="L24" s="69"/>
      <c r="M24" s="69">
        <v>8400</v>
      </c>
      <c r="N24" s="3">
        <f t="shared" si="1"/>
        <v>0</v>
      </c>
      <c r="O24" s="2">
        <v>5274.4</v>
      </c>
      <c r="P24" s="109"/>
      <c r="Q24" s="110"/>
      <c r="R24" s="111"/>
      <c r="S24" s="112"/>
      <c r="T24" s="113"/>
      <c r="U24" s="74">
        <f t="shared" si="2"/>
        <v>0</v>
      </c>
    </row>
    <row r="25" spans="1:21" ht="13.5" thickBot="1">
      <c r="A25" s="10">
        <v>42825</v>
      </c>
      <c r="B25" s="69"/>
      <c r="C25" s="80"/>
      <c r="D25" s="85"/>
      <c r="E25" s="69"/>
      <c r="F25" s="69"/>
      <c r="G25" s="85"/>
      <c r="H25" s="85"/>
      <c r="I25" s="85"/>
      <c r="J25" s="85"/>
      <c r="K25" s="69">
        <f t="shared" si="0"/>
        <v>0</v>
      </c>
      <c r="L25" s="69"/>
      <c r="M25" s="69">
        <v>4174.8</v>
      </c>
      <c r="N25" s="3">
        <f t="shared" si="1"/>
        <v>0</v>
      </c>
      <c r="O25" s="2">
        <v>5274.4</v>
      </c>
      <c r="P25" s="105"/>
      <c r="Q25" s="106"/>
      <c r="R25" s="107"/>
      <c r="S25" s="146"/>
      <c r="T25" s="147"/>
      <c r="U25" s="108">
        <f t="shared" si="2"/>
        <v>0</v>
      </c>
    </row>
    <row r="26" spans="1:21" ht="13.5" thickBot="1">
      <c r="A26" s="90" t="s">
        <v>28</v>
      </c>
      <c r="B26" s="92">
        <f aca="true" t="shared" si="3" ref="B26:M26">SUM(B4:B25)</f>
        <v>19165.550000000003</v>
      </c>
      <c r="C26" s="92">
        <f t="shared" si="3"/>
        <v>283.33</v>
      </c>
      <c r="D26" s="92">
        <f t="shared" si="3"/>
        <v>40.8</v>
      </c>
      <c r="E26" s="92">
        <f t="shared" si="3"/>
        <v>1952.3000000000002</v>
      </c>
      <c r="F26" s="92">
        <f t="shared" si="3"/>
        <v>1932.6</v>
      </c>
      <c r="G26" s="92">
        <f t="shared" si="3"/>
        <v>345.3</v>
      </c>
      <c r="H26" s="92">
        <f t="shared" si="3"/>
        <v>113.3</v>
      </c>
      <c r="I26" s="92">
        <f t="shared" si="3"/>
        <v>461.7</v>
      </c>
      <c r="J26" s="92">
        <f t="shared" si="3"/>
        <v>2585.5</v>
      </c>
      <c r="K26" s="91">
        <f t="shared" si="3"/>
        <v>-508.50999999999965</v>
      </c>
      <c r="L26" s="91">
        <f t="shared" si="3"/>
        <v>26371.870000000003</v>
      </c>
      <c r="M26" s="91">
        <f t="shared" si="3"/>
        <v>94334.8</v>
      </c>
      <c r="N26" s="93">
        <f>L26/M26</f>
        <v>0.2795561129084919</v>
      </c>
      <c r="O26" s="2"/>
      <c r="P26" s="82">
        <f>SUM(P4:P25)</f>
        <v>10</v>
      </c>
      <c r="Q26" s="82">
        <f>SUM(Q4:Q25)</f>
        <v>0</v>
      </c>
      <c r="R26" s="82">
        <f>SUM(R4:R25)</f>
        <v>1</v>
      </c>
      <c r="S26" s="115">
        <f>SUM(S4:S25)</f>
        <v>1</v>
      </c>
      <c r="T26" s="116"/>
      <c r="U26" s="82">
        <f>P26+Q26+S26+R26+T26</f>
        <v>12</v>
      </c>
    </row>
    <row r="27" spans="1:15" ht="12.7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</row>
    <row r="28" spans="1:15" ht="17.25" customHeight="1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17" t="s">
        <v>33</v>
      </c>
      <c r="Q29" s="117"/>
      <c r="R29" s="117"/>
      <c r="S29" s="117"/>
      <c r="T29" s="54"/>
      <c r="U29" s="54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18" t="s">
        <v>29</v>
      </c>
      <c r="Q30" s="118"/>
      <c r="R30" s="118"/>
      <c r="S30" s="118"/>
      <c r="T30" s="54"/>
      <c r="U30" s="54"/>
    </row>
    <row r="31" spans="1:21" ht="15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P31" s="119">
        <v>42803</v>
      </c>
      <c r="Q31" s="122">
        <v>10.048399999999999</v>
      </c>
      <c r="R31" s="122"/>
      <c r="S31" s="122"/>
      <c r="T31" s="61"/>
      <c r="U31" s="61"/>
    </row>
    <row r="32" spans="1:21" ht="15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P32" s="120"/>
      <c r="Q32" s="122"/>
      <c r="R32" s="122"/>
      <c r="S32" s="122"/>
      <c r="T32" s="61"/>
      <c r="U32" s="61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37" t="s">
        <v>34</v>
      </c>
      <c r="R33" s="38" t="s">
        <v>39</v>
      </c>
      <c r="S33" s="52">
        <f>'[1]серпень'!$I$83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Q34" s="123" t="s">
        <v>45</v>
      </c>
      <c r="R34" s="124"/>
      <c r="S34" s="39">
        <f>'[1]серпень'!$I$82</f>
        <v>0</v>
      </c>
      <c r="T34" s="60"/>
      <c r="U34" s="59"/>
    </row>
    <row r="35" spans="1:21" ht="12.75" hidden="1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  <c r="Q35" s="125" t="s">
        <v>40</v>
      </c>
      <c r="R35" s="125"/>
      <c r="S35" s="52">
        <f>'[1]серпень'!$I$81</f>
        <v>0</v>
      </c>
      <c r="T35" s="58"/>
      <c r="U35" s="59"/>
    </row>
    <row r="36" spans="1:21" ht="12.75" hidden="1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S36" s="60"/>
      <c r="T36" s="60"/>
      <c r="U36" s="59"/>
    </row>
    <row r="37" spans="1:15" ht="12.7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</row>
    <row r="38" spans="1:15" ht="12.7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</row>
    <row r="39" spans="1:21" ht="15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17" t="s">
        <v>30</v>
      </c>
      <c r="Q39" s="117"/>
      <c r="R39" s="117"/>
      <c r="S39" s="117"/>
      <c r="T39" s="56"/>
      <c r="U39" s="56"/>
    </row>
    <row r="40" spans="1:21" ht="1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14" t="s">
        <v>31</v>
      </c>
      <c r="Q40" s="114"/>
      <c r="R40" s="114"/>
      <c r="S40" s="114"/>
      <c r="T40" s="57"/>
      <c r="U40" s="57"/>
    </row>
    <row r="41" spans="1:21" ht="12.75" customHeight="1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  <c r="P41" s="119">
        <v>42803</v>
      </c>
      <c r="Q41" s="121">
        <v>106511.21224999997</v>
      </c>
      <c r="R41" s="121"/>
      <c r="S41" s="121"/>
      <c r="T41" s="55"/>
      <c r="U41" s="55"/>
    </row>
    <row r="42" spans="1:21" ht="12.75" customHeight="1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  <c r="P42" s="120"/>
      <c r="Q42" s="121"/>
      <c r="R42" s="121"/>
      <c r="S42" s="121"/>
      <c r="T42" s="55"/>
      <c r="U42" s="55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B46" s="9"/>
      <c r="C46" s="9"/>
      <c r="D46" s="1"/>
      <c r="E46" s="1"/>
      <c r="F46" s="1"/>
      <c r="G46" s="1"/>
      <c r="H46" s="1"/>
      <c r="I46" s="1"/>
      <c r="J46" s="1"/>
      <c r="K46" s="9"/>
      <c r="L46" s="9"/>
      <c r="M46" s="9"/>
      <c r="N46" s="1"/>
      <c r="O46" s="1"/>
    </row>
    <row r="47" spans="1:15" ht="12.75">
      <c r="A47" s="1"/>
      <c r="B47" s="9"/>
      <c r="C47" s="9"/>
      <c r="D47" s="1"/>
      <c r="E47" s="1"/>
      <c r="F47" s="1"/>
      <c r="G47" s="1"/>
      <c r="H47" s="1"/>
      <c r="I47" s="1"/>
      <c r="J47" s="1"/>
      <c r="K47" s="9"/>
      <c r="L47" s="9"/>
      <c r="M47" s="9"/>
      <c r="N47" s="1"/>
      <c r="O47" s="1"/>
    </row>
    <row r="48" spans="1:15" ht="12.75">
      <c r="A48" s="1"/>
      <c r="O48" s="1"/>
    </row>
  </sheetData>
  <sheetProtection/>
  <mergeCells count="36">
    <mergeCell ref="Q34:R34"/>
    <mergeCell ref="Q35:R35"/>
    <mergeCell ref="P39:S39"/>
    <mergeCell ref="P40:S40"/>
    <mergeCell ref="P41:P42"/>
    <mergeCell ref="Q41:S42"/>
    <mergeCell ref="S25:T25"/>
    <mergeCell ref="S26:T26"/>
    <mergeCell ref="P29:S29"/>
    <mergeCell ref="P30:S30"/>
    <mergeCell ref="P31:P32"/>
    <mergeCell ref="Q31:S32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8" t="s">
        <v>83</v>
      </c>
      <c r="C26" s="168"/>
      <c r="D26" s="168"/>
      <c r="E26" s="168"/>
      <c r="F26" s="168"/>
      <c r="G26" s="168"/>
      <c r="H26" s="168"/>
      <c r="I26" s="168"/>
      <c r="J26" s="168"/>
      <c r="K26" s="168"/>
      <c r="L26" s="169"/>
      <c r="M26" s="169"/>
      <c r="N26" s="169"/>
    </row>
    <row r="27" spans="1:16" ht="54" customHeight="1">
      <c r="A27" s="163" t="s">
        <v>32</v>
      </c>
      <c r="B27" s="159" t="s">
        <v>43</v>
      </c>
      <c r="C27" s="159"/>
      <c r="D27" s="153" t="s">
        <v>49</v>
      </c>
      <c r="E27" s="165"/>
      <c r="F27" s="166" t="s">
        <v>44</v>
      </c>
      <c r="G27" s="152"/>
      <c r="H27" s="167" t="s">
        <v>52</v>
      </c>
      <c r="I27" s="153"/>
      <c r="J27" s="160"/>
      <c r="K27" s="161"/>
      <c r="L27" s="156" t="s">
        <v>36</v>
      </c>
      <c r="M27" s="157"/>
      <c r="N27" s="158"/>
      <c r="O27" s="150" t="s">
        <v>84</v>
      </c>
      <c r="P27" s="151"/>
    </row>
    <row r="28" spans="1:16" ht="30.75" customHeight="1">
      <c r="A28" s="164"/>
      <c r="B28" s="48" t="s">
        <v>80</v>
      </c>
      <c r="C28" s="22" t="s">
        <v>23</v>
      </c>
      <c r="D28" s="48" t="str">
        <f>B28</f>
        <v>план на січень-березень 2017р.</v>
      </c>
      <c r="E28" s="22" t="str">
        <f>C28</f>
        <v>факт</v>
      </c>
      <c r="F28" s="47" t="str">
        <f>B28</f>
        <v>план на січень-березень 2017р.</v>
      </c>
      <c r="G28" s="62" t="str">
        <f>C28</f>
        <v>факт</v>
      </c>
      <c r="H28" s="48" t="str">
        <f>B28</f>
        <v>план на січень-березень 2017р.</v>
      </c>
      <c r="I28" s="22" t="str">
        <f>C28</f>
        <v>факт</v>
      </c>
      <c r="J28" s="47"/>
      <c r="K28" s="62"/>
      <c r="L28" s="45" t="str">
        <f>D28</f>
        <v>план на січень-березень 2017р.</v>
      </c>
      <c r="M28" s="22" t="str">
        <f>C28</f>
        <v>факт</v>
      </c>
      <c r="N28" s="46" t="s">
        <v>24</v>
      </c>
      <c r="O28" s="152"/>
      <c r="P28" s="153"/>
    </row>
    <row r="29" spans="1:16" ht="23.25" customHeight="1" thickBot="1">
      <c r="A29" s="44">
        <f>березень!Q41</f>
        <v>106511.21224999997</v>
      </c>
      <c r="B29" s="49">
        <v>4830</v>
      </c>
      <c r="C29" s="49">
        <v>58.34</v>
      </c>
      <c r="D29" s="49">
        <v>0</v>
      </c>
      <c r="E29" s="49">
        <v>0.08</v>
      </c>
      <c r="F29" s="49">
        <v>4650</v>
      </c>
      <c r="G29" s="49">
        <v>1103.59</v>
      </c>
      <c r="H29" s="49">
        <v>3</v>
      </c>
      <c r="I29" s="49">
        <v>3</v>
      </c>
      <c r="J29" s="49"/>
      <c r="K29" s="49"/>
      <c r="L29" s="63">
        <f>H29+F29+D29+J29+B29</f>
        <v>9483</v>
      </c>
      <c r="M29" s="50">
        <f>C29+E29+G29+I29</f>
        <v>1165.01</v>
      </c>
      <c r="N29" s="51">
        <f>M29-L29</f>
        <v>-8317.99</v>
      </c>
      <c r="O29" s="154">
        <f>березень!Q31</f>
        <v>10.048399999999999</v>
      </c>
      <c r="P29" s="155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59"/>
      <c r="P30" s="159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159160</v>
      </c>
      <c r="C48" s="32">
        <v>121051.55</v>
      </c>
      <c r="F48" s="1" t="s">
        <v>22</v>
      </c>
      <c r="G48" s="6"/>
      <c r="H48" s="162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42835</v>
      </c>
      <c r="C49" s="32">
        <v>28919.98</v>
      </c>
      <c r="G49" s="6"/>
      <c r="H49" s="162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50378.7</v>
      </c>
      <c r="C50" s="32">
        <v>49561.19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4950</v>
      </c>
      <c r="C51" s="32">
        <v>4449.01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27800</v>
      </c>
      <c r="C52" s="32">
        <v>13989.25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1820</v>
      </c>
      <c r="C53" s="32">
        <v>1625.09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5300</v>
      </c>
      <c r="C54" s="32">
        <v>4701.84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6113.200000000026</v>
      </c>
      <c r="C55" s="12">
        <v>5600.330000000045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298356.9</v>
      </c>
      <c r="C56" s="9">
        <v>229898.24000000005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4830</v>
      </c>
      <c r="C58" s="9">
        <f>C29</f>
        <v>58.34</v>
      </c>
    </row>
    <row r="59" spans="1:3" ht="25.5">
      <c r="A59" s="83" t="s">
        <v>54</v>
      </c>
      <c r="B59" s="9">
        <f>D29</f>
        <v>0</v>
      </c>
      <c r="C59" s="9">
        <f>E29</f>
        <v>0.08</v>
      </c>
    </row>
    <row r="60" spans="1:3" ht="12.75">
      <c r="A60" s="83" t="s">
        <v>55</v>
      </c>
      <c r="B60" s="9">
        <f>F29</f>
        <v>4650</v>
      </c>
      <c r="C60" s="9">
        <f>G29</f>
        <v>1103.59</v>
      </c>
    </row>
    <row r="61" spans="1:3" ht="25.5">
      <c r="A61" s="83" t="s">
        <v>56</v>
      </c>
      <c r="B61" s="9">
        <f>H29</f>
        <v>3</v>
      </c>
      <c r="C61" s="9">
        <f>I29</f>
        <v>3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3" sqref="A23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72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-300</v>
      </c>
      <c r="K7" s="18">
        <f t="shared" si="0"/>
        <v>-2600</v>
      </c>
      <c r="L7" s="18">
        <f t="shared" si="0"/>
        <v>-3800</v>
      </c>
      <c r="M7" s="18">
        <f t="shared" si="0"/>
        <v>-1300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 t="s">
        <v>67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94334.8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106052.4</v>
      </c>
      <c r="K17" s="34">
        <f t="shared" si="2"/>
        <v>122780.1</v>
      </c>
      <c r="L17" s="34">
        <f t="shared" si="2"/>
        <v>124252</v>
      </c>
      <c r="M17" s="34">
        <f t="shared" si="2"/>
        <v>126507.8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2017-02-06T14:06:05Z</cp:lastPrinted>
  <dcterms:created xsi:type="dcterms:W3CDTF">2006-11-30T08:16:02Z</dcterms:created>
  <dcterms:modified xsi:type="dcterms:W3CDTF">2017-03-09T13:15:06Z</dcterms:modified>
  <cp:category/>
  <cp:version/>
  <cp:contentType/>
  <cp:contentStatus/>
</cp:coreProperties>
</file>